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15" windowWidth="15480" windowHeight="7800" activeTab="0"/>
  </bookViews>
  <sheets>
    <sheet name="CK DT quý, năm mẫu -Quy I" sheetId="1" r:id="rId1"/>
  </sheets>
  <externalReferences>
    <externalReference r:id="rId4"/>
    <externalReference r:id="rId5"/>
    <externalReference r:id="rId6"/>
  </externalReferences>
  <definedNames>
    <definedName name="_xlnm.Print_Titles" localSheetId="0">'CK DT quý, năm mẫu -Quy I'!$12:$12</definedName>
  </definedNames>
  <calcPr fullCalcOnLoad="1"/>
</workbook>
</file>

<file path=xl/sharedStrings.xml><?xml version="1.0" encoding="utf-8"?>
<sst xmlns="http://schemas.openxmlformats.org/spreadsheetml/2006/main" count="80" uniqueCount="73">
  <si>
    <t>TT</t>
  </si>
  <si>
    <t>I</t>
  </si>
  <si>
    <t>II</t>
  </si>
  <si>
    <t>Chi thanh toán cá nhân</t>
  </si>
  <si>
    <t>Chi nghiệp vụ chuyên môn</t>
  </si>
  <si>
    <t>Chi mua sắm, sửa chữa lớn</t>
  </si>
  <si>
    <t>Chi khác</t>
  </si>
  <si>
    <t>KP tiết kiệm 10% CCTL</t>
  </si>
  <si>
    <t>a</t>
  </si>
  <si>
    <t>b</t>
  </si>
  <si>
    <t>Chè nước CBCC</t>
  </si>
  <si>
    <t>Thanh toán dịch vụ công cộng</t>
  </si>
  <si>
    <t>Chi phí thuê mướn</t>
  </si>
  <si>
    <t>Thanh toán công tác phí</t>
  </si>
  <si>
    <t>Vật tư văn phòng</t>
  </si>
  <si>
    <t>Số thu phí, lệ phí</t>
  </si>
  <si>
    <t>1.1</t>
  </si>
  <si>
    <t>Lệ phí</t>
  </si>
  <si>
    <t>1.2</t>
  </si>
  <si>
    <t>Phí</t>
  </si>
  <si>
    <t>Chi từ nguồn thu phí được để lại</t>
  </si>
  <si>
    <t>Chi quản lý hành chính</t>
  </si>
  <si>
    <t>Kinh phí thực hiện chế độ tự chủ</t>
  </si>
  <si>
    <t>Kinh phí không thực hiện chế độ tự chủ</t>
  </si>
  <si>
    <t>*</t>
  </si>
  <si>
    <t>Kinh phí nhiệm vụ thường xuyên</t>
  </si>
  <si>
    <t>Kinh phí nhiệm vụ không thường xuyên</t>
  </si>
  <si>
    <t>Nội dung</t>
  </si>
  <si>
    <t>THỦ TRƯỞNG ĐƠN VỊ</t>
  </si>
  <si>
    <t>Số phí, lệ phí nộp NSNN</t>
  </si>
  <si>
    <t>(Dùng cho đơn vị sử dụng NSNN)</t>
  </si>
  <si>
    <t>2.1</t>
  </si>
  <si>
    <t>2.2</t>
  </si>
  <si>
    <t>3.1</t>
  </si>
  <si>
    <t>3.2</t>
  </si>
  <si>
    <t>DỰ TOÁN CHI NSNN</t>
  </si>
  <si>
    <t>TỔNG SỐ THU, CHI, NỘP NGÂN SÁCH PHÍ, LỆ PHÍ</t>
  </si>
  <si>
    <t>- Báo cáo tình hình thực hiện ngân sách quý, 6 tháng; Thời gian công khai chậm nhất là 15 ngày kể từ ngày kết thú quý, 6 tháng</t>
  </si>
  <si>
    <t>Lưu ý:</t>
  </si>
  <si>
    <t>-  Báo cáo tình hình thực hiện ngân sách năm; Thời gian công khai chậm nhất là 05 ngày kể từ ngày đơn vị nộp báo cáo đơn vị dự toán cấp trên (Phòng TC-KH)</t>
  </si>
  <si>
    <t>Chương: 622</t>
  </si>
  <si>
    <t>Loại 490, khoản 492</t>
  </si>
  <si>
    <t>Học phí</t>
  </si>
  <si>
    <t>Chăm sóc bán trú</t>
  </si>
  <si>
    <t>Học thứ bẩy</t>
  </si>
  <si>
    <t>Trang thiết bị phục vụ bán trú</t>
  </si>
  <si>
    <t>Học phẩm</t>
  </si>
  <si>
    <t>1.3</t>
  </si>
  <si>
    <t>1.4</t>
  </si>
  <si>
    <t>1.5</t>
  </si>
  <si>
    <t>Chi sự nghiệp giáo dục</t>
  </si>
  <si>
    <t>Thông tin liên lạc</t>
  </si>
  <si>
    <t xml:space="preserve">  Đơn vị tính: Đồng</t>
  </si>
  <si>
    <t>Biểu số 3 Ban hành kèm theo Thông tư số 90/2018/TT-BTC ngày 28/9/2018 của Bộ Tài chính</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</si>
  <si>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</si>
  <si>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</si>
  <si>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</si>
  <si>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</si>
  <si>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Ước thực hiện/Dự toán năm (tỷ lệ %)</t>
  </si>
  <si>
    <t>Dự toán 
năm 2023</t>
  </si>
  <si>
    <t>Nguyễn Thị Tuyết Lan</t>
  </si>
  <si>
    <t>TRƯỜNG MẦM NON PHÚ THỊ</t>
  </si>
  <si>
    <t>Phú Thị, ngày  06  tháng 7 năm 2023</t>
  </si>
  <si>
    <t>1.6</t>
  </si>
  <si>
    <t>Học hè</t>
  </si>
  <si>
    <t>Chi nghiệp vụ chuyên môn (nâng cấp phần mềm kế toán)</t>
  </si>
  <si>
    <t>Đa Tốn, ngày 06 tháng 7 năm 2023</t>
  </si>
  <si>
    <t>1.7</t>
  </si>
  <si>
    <t>Tiếng Anh</t>
  </si>
  <si>
    <t>CÔNG KHAI THỰC HIỆN DỰ TOÁN THU - CHI NGÂN SÁCH 6 THÁNG ĐẦU NĂM 2023</t>
  </si>
  <si>
    <t>Trường Mầm non Phú Thị công khai tình hình thực hiện dự toán thu-chi ngân sách 6 tháng đầu năm 2023 như sau:</t>
  </si>
  <si>
    <t>Ước thực
hiện 6 tháng đầu năm</t>
  </si>
  <si>
    <t>Ước thực hiện 6 tháng đầu năm so với cùng kỳ năm trước (tỷ lệ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</si>
</sst>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 ###\ ###"/>
    <numFmt numFmtId="169" formatCode="###.0\ ###\ ###\ ###"/>
    <numFmt numFmtId="170" formatCode="###,###,###,###"/>
    <numFmt numFmtId="171" formatCode="_(* #,##0.000_);_(* \(#,##0.000\);_(* &quot;-&quot;??_);_(@_)"/>
    <numFmt numFmtId="172" formatCode="_(* #,##0.0_);_(* \(#,##0.0\);_(* &quot;-&quot;??_);_(@_)"/>
    <numFmt numFmtId="173" formatCode="###,###,###,###,###"/>
    <numFmt numFmtId="174" formatCode="###,###,###,###,###.0"/>
    <numFmt numFmtId="175" formatCode="###,###,###,###,###.00"/>
    <numFmt numFmtId="176" formatCode="#,##0.0"/>
    <numFmt numFmtId="177" formatCode="0.000000"/>
    <numFmt numFmtId="178" formatCode="0.00000"/>
    <numFmt numFmtId="179" formatCode="0.0000"/>
    <numFmt numFmtId="180" formatCode="0.000"/>
    <numFmt numFmtId="181" formatCode="0.0"/>
    <numFmt numFmtId="182" formatCode="0.00000000"/>
    <numFmt numFmtId="183" formatCode="0.0000000"/>
    <numFmt numFmtId="184" formatCode="0.000000000"/>
    <numFmt numFmtId="185" formatCode="#,##0.000"/>
    <numFmt numFmtId="186" formatCode="#,##0.0000"/>
  </numFmts>
  <fonts count="50">
    <font>
      <sz val="12"/>
      <name val=".VnTime"/>
      <family val="0"/>
    </font>
    <font>
      <sz val="12"/>
      <name val="Times New Roman"/>
      <family val="1"/>
    </font>
    <font>
      <b/>
      <sz val="12"/>
      <name val="Times New Roman"/>
      <family val="1"/>
    </font>
    <font>
      <b/>
      <i/>
      <sz val="12"/>
      <name val="Times New Roman"/>
      <family val="1"/>
    </font>
    <font>
      <b/>
      <sz val="14"/>
      <name val="Times New Roman"/>
      <family val="1"/>
    </font>
    <font>
      <b/>
      <sz val="13"/>
      <name val="Times New Roman"/>
      <family val="1"/>
    </font>
    <font>
      <i/>
      <sz val="12"/>
      <name val="Times New Roman"/>
      <family val="1"/>
    </font>
    <font>
      <sz val="8"/>
      <name val=".VnTime"/>
      <family val="2"/>
    </font>
    <font>
      <b/>
      <sz val="11"/>
      <name val="Times New Roman"/>
      <family val="1"/>
    </font>
    <font>
      <sz val="11"/>
      <name val="Times New Roman"/>
      <family val="1"/>
    </font>
    <font>
      <sz val="13"/>
      <name val="Times New Roman"/>
      <family val="1"/>
    </font>
    <font>
      <i/>
      <sz val="13"/>
      <name val="Times New Roman"/>
      <family val="1"/>
    </font>
    <font>
      <i/>
      <sz val="12"/>
      <name val=".VnTime"/>
      <family val="2"/>
    </font>
    <font>
      <b/>
      <sz val="12"/>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0">
    <xf numFmtId="0" fontId="0" fillId="0" borderId="0" xfId="0" applyAlignment="1">
      <alignment/>
    </xf>
    <xf numFmtId="0" fontId="2" fillId="0" borderId="10" xfId="0" applyFont="1" applyBorder="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2"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6" fillId="0" borderId="0" xfId="0" applyFont="1" applyBorder="1" applyAlignment="1">
      <alignment horizontal="center" vertical="center"/>
    </xf>
    <xf numFmtId="0" fontId="0" fillId="0" borderId="0" xfId="0" applyFont="1" applyAlignment="1">
      <alignment vertical="center"/>
    </xf>
    <xf numFmtId="0" fontId="13" fillId="0" borderId="0" xfId="0" applyFont="1" applyAlignment="1">
      <alignment vertical="center"/>
    </xf>
    <xf numFmtId="0" fontId="2" fillId="0" borderId="0" xfId="0" applyFont="1" applyAlignment="1" quotePrefix="1">
      <alignment vertical="center"/>
    </xf>
    <xf numFmtId="0" fontId="5" fillId="0" borderId="0" xfId="0" applyFont="1" applyAlignment="1">
      <alignment vertical="top"/>
    </xf>
    <xf numFmtId="3" fontId="0" fillId="0" borderId="0" xfId="0" applyNumberFormat="1" applyAlignment="1">
      <alignment vertical="center"/>
    </xf>
    <xf numFmtId="3" fontId="1" fillId="0" borderId="0" xfId="0" applyNumberFormat="1" applyFont="1" applyAlignment="1">
      <alignment vertical="center"/>
    </xf>
    <xf numFmtId="0" fontId="49" fillId="0" borderId="10" xfId="0" applyFont="1" applyBorder="1" applyAlignment="1">
      <alignment horizontal="center" vertical="center" wrapText="1"/>
    </xf>
    <xf numFmtId="0" fontId="2" fillId="0" borderId="11" xfId="0" applyFont="1" applyBorder="1" applyAlignment="1">
      <alignment vertical="center"/>
    </xf>
    <xf numFmtId="0" fontId="2" fillId="0" borderId="10" xfId="0" applyFont="1" applyBorder="1" applyAlignment="1">
      <alignment vertical="center" wrapText="1"/>
    </xf>
    <xf numFmtId="3" fontId="2" fillId="0" borderId="10" xfId="0" applyNumberFormat="1" applyFont="1" applyBorder="1" applyAlignment="1">
      <alignment horizontal="right" vertical="center"/>
    </xf>
    <xf numFmtId="176" fontId="2" fillId="0" borderId="10" xfId="0" applyNumberFormat="1" applyFont="1" applyBorder="1" applyAlignment="1">
      <alignment horizontal="right" vertical="center"/>
    </xf>
    <xf numFmtId="0" fontId="1" fillId="0" borderId="10" xfId="0" applyFont="1" applyBorder="1" applyAlignment="1">
      <alignment horizontal="center" vertical="center"/>
    </xf>
    <xf numFmtId="0" fontId="1" fillId="0" borderId="10" xfId="0" applyFont="1" applyBorder="1" applyAlignment="1">
      <alignment vertical="center" wrapText="1"/>
    </xf>
    <xf numFmtId="3" fontId="1" fillId="0" borderId="10" xfId="0" applyNumberFormat="1" applyFont="1" applyBorder="1" applyAlignment="1">
      <alignment horizontal="right" vertical="center"/>
    </xf>
    <xf numFmtId="3" fontId="0" fillId="0" borderId="10" xfId="0" applyNumberFormat="1" applyFont="1" applyBorder="1" applyAlignment="1">
      <alignment vertical="center"/>
    </xf>
    <xf numFmtId="181" fontId="0" fillId="0" borderId="10" xfId="0" applyNumberFormat="1" applyFont="1" applyBorder="1" applyAlignment="1">
      <alignment vertical="center"/>
    </xf>
    <xf numFmtId="3" fontId="0" fillId="0" borderId="10" xfId="0" applyNumberFormat="1" applyBorder="1" applyAlignment="1">
      <alignment vertical="center"/>
    </xf>
    <xf numFmtId="176" fontId="1" fillId="0" borderId="10" xfId="0" applyNumberFormat="1" applyFont="1" applyBorder="1" applyAlignment="1">
      <alignment horizontal="right" vertical="center"/>
    </xf>
    <xf numFmtId="0" fontId="9" fillId="0" borderId="10" xfId="0" applyFont="1" applyBorder="1" applyAlignment="1">
      <alignment vertical="center" wrapText="1"/>
    </xf>
    <xf numFmtId="181" fontId="0" fillId="0" borderId="10" xfId="0" applyNumberFormat="1" applyBorder="1" applyAlignment="1">
      <alignment vertical="center"/>
    </xf>
    <xf numFmtId="0" fontId="9" fillId="0" borderId="10" xfId="0" applyFont="1" applyBorder="1" applyAlignment="1">
      <alignment horizontal="justify" vertical="center" wrapText="1"/>
    </xf>
    <xf numFmtId="0" fontId="0" fillId="0" borderId="10" xfId="0"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justify" vertical="center" wrapText="1"/>
    </xf>
    <xf numFmtId="0" fontId="9"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3" fontId="3" fillId="0" borderId="10"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1" fillId="0" borderId="10" xfId="0" applyFont="1" applyBorder="1" applyAlignment="1">
      <alignment horizontal="left" vertical="center"/>
    </xf>
    <xf numFmtId="181" fontId="13" fillId="0" borderId="10" xfId="0" applyNumberFormat="1" applyFont="1" applyBorder="1" applyAlignment="1">
      <alignment vertical="center"/>
    </xf>
    <xf numFmtId="0" fontId="2" fillId="0" borderId="11" xfId="0" applyFont="1" applyBorder="1" applyAlignment="1">
      <alignment horizontal="center" vertical="center"/>
    </xf>
    <xf numFmtId="0" fontId="11" fillId="0" borderId="0" xfId="0" applyFont="1" applyAlignment="1">
      <alignment horizontal="left" vertical="center" wrapText="1"/>
    </xf>
    <xf numFmtId="0" fontId="10" fillId="0" borderId="12" xfId="0" applyFont="1" applyBorder="1" applyAlignment="1">
      <alignment horizontal="center"/>
    </xf>
    <xf numFmtId="0" fontId="2" fillId="0" borderId="0" xfId="0" applyFont="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xf>
    <xf numFmtId="3" fontId="0" fillId="0" borderId="0" xfId="0" applyNumberFormat="1"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1143000</xdr:colOff>
      <xdr:row>4</xdr:row>
      <xdr:rowOff>0</xdr:rowOff>
    </xdr:from>
    <xdr:to>
      <xdr:col>4</xdr:col>
      <xdr:colOff>1009650</xdr:colOff>
      <xdr:row>4</xdr:row>
      <xdr:rowOff>0</xdr:rowOff>
    </xdr:to>
    <xdr:sp>
      <xdr:nvSpPr>
        <xdr:cNvPr id="1" name="Straight Connector 5"/>
        <xdr:cNvSpPr>
          <a:spLocks/>
        </xdr:cNvSpPr>
      </xdr:nvSpPr>
      <xdr:spPr>
        <a:xfrm>
          <a:off x="4772025" y="857250"/>
          <a:ext cx="2495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HU%20THI%202023\T&#192;I%20CH&#205;NH\D&#7920;%20TO&#193;N%202023\D&#7920;%20TO&#193;N%202023-ch&#7881;nh%20l&#7841;i%20n&#7897;p%20t&#224;i%20ch&#237;nh.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HU%20THI%202023\KHO%20BAC\2023\Doi%20chieu%20-QUY%20II-20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212;NG%20KHAI%20&#272;&#193;NH%20GIA%20QU&#221;%20I%20-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HỌC PHÍ"/>
      <sheetName val="NS"/>
      <sheetName val="TH"/>
      <sheetName val="05 thu khác"/>
      <sheetName val="DV thu khác"/>
    </sheetNames>
    <sheetDataSet>
      <sheetData sheetId="6">
        <row r="9">
          <cell r="G9">
            <v>2501233199.9999995</v>
          </cell>
        </row>
        <row r="11">
          <cell r="G11">
            <v>581457600.0000001</v>
          </cell>
        </row>
        <row r="13">
          <cell r="G13">
            <v>1150225480</v>
          </cell>
        </row>
        <row r="19">
          <cell r="G19">
            <v>11000000</v>
          </cell>
        </row>
        <row r="22">
          <cell r="G22">
            <v>795688720.3999997</v>
          </cell>
        </row>
        <row r="28">
          <cell r="G28">
            <v>259400000</v>
          </cell>
        </row>
        <row r="34">
          <cell r="G34">
            <v>99409000</v>
          </cell>
        </row>
        <row r="46">
          <cell r="G46">
            <v>55056000</v>
          </cell>
        </row>
        <row r="53">
          <cell r="G53">
            <v>30000000</v>
          </cell>
        </row>
        <row r="56">
          <cell r="G56">
            <v>38400000</v>
          </cell>
        </row>
        <row r="58">
          <cell r="G58">
            <v>59850000</v>
          </cell>
        </row>
        <row r="62">
          <cell r="G62">
            <v>353580000</v>
          </cell>
        </row>
        <row r="83">
          <cell r="G83">
            <v>22700000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S 01"/>
      <sheetName val="MS 02"/>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K DT quý, năm mẫu -Quy 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8"/>
  <sheetViews>
    <sheetView tabSelected="1" zoomScalePageLayoutView="0" workbookViewId="0" topLeftCell="A12">
      <selection activeCell="I46" sqref="I46"/>
    </sheetView>
  </sheetViews>
  <sheetFormatPr defaultColWidth="8.796875" defaultRowHeight="15"/>
  <cols>
    <col min="1" max="1" width="6.09765625" style="4" customWidth="1"/>
    <col min="2" max="2" width="32" style="4" customWidth="1"/>
    <col min="3" max="3" width="13.8984375" style="4" customWidth="1"/>
    <col min="4" max="4" width="13.69921875" style="15" customWidth="1"/>
    <col min="5" max="5" width="11.09765625" style="4" customWidth="1"/>
    <col min="6" max="6" width="11.5" style="4" customWidth="1"/>
    <col min="7" max="7" width="12.69921875" style="4" customWidth="1"/>
    <col min="8" max="16384" width="9" style="4" customWidth="1"/>
  </cols>
  <sheetData>
    <row r="1" ht="15.75">
      <c r="B1" s="6" t="s">
        <v>53</v>
      </c>
    </row>
    <row r="3" spans="1:6" ht="15.75">
      <c r="A3" s="2" t="s">
        <v>61</v>
      </c>
      <c r="B3" s="3"/>
      <c r="C3" s="45" t="s">
        <v>54</v>
      </c>
      <c r="D3" s="45"/>
      <c r="E3" s="45"/>
      <c r="F3" s="45"/>
    </row>
    <row r="4" spans="1:6" ht="21" customHeight="1">
      <c r="A4" s="14" t="s">
        <v>40</v>
      </c>
      <c r="B4" s="5"/>
      <c r="C4" s="46" t="s">
        <v>55</v>
      </c>
      <c r="D4" s="46"/>
      <c r="E4" s="46"/>
      <c r="F4" s="46"/>
    </row>
    <row r="5" spans="1:6" ht="29.25" customHeight="1">
      <c r="A5" s="14"/>
      <c r="B5" s="5"/>
      <c r="C5" s="48" t="s">
        <v>62</v>
      </c>
      <c r="D5" s="48"/>
      <c r="E5" s="48"/>
      <c r="F5" s="48"/>
    </row>
    <row r="6" spans="1:6" ht="22.5" customHeight="1">
      <c r="A6" s="45" t="s">
        <v>69</v>
      </c>
      <c r="B6" s="45"/>
      <c r="C6" s="45"/>
      <c r="D6" s="45"/>
      <c r="E6" s="45"/>
      <c r="F6" s="45"/>
    </row>
    <row r="7" spans="1:6" ht="18" customHeight="1">
      <c r="A7" s="47" t="s">
        <v>30</v>
      </c>
      <c r="B7" s="47"/>
      <c r="C7" s="47"/>
      <c r="D7" s="47"/>
      <c r="E7" s="47"/>
      <c r="F7" s="47"/>
    </row>
    <row r="8" spans="1:6" ht="37.5" customHeight="1">
      <c r="A8" s="43" t="s">
        <v>56</v>
      </c>
      <c r="B8" s="43"/>
      <c r="C8" s="43"/>
      <c r="D8" s="43"/>
      <c r="E8" s="43"/>
      <c r="F8" s="43"/>
    </row>
    <row r="9" spans="1:6" ht="65.25" customHeight="1">
      <c r="A9" s="43" t="s">
        <v>57</v>
      </c>
      <c r="B9" s="43"/>
      <c r="C9" s="43"/>
      <c r="D9" s="43"/>
      <c r="E9" s="43"/>
      <c r="F9" s="43"/>
    </row>
    <row r="10" spans="1:6" ht="32.25" customHeight="1">
      <c r="A10" s="43" t="s">
        <v>70</v>
      </c>
      <c r="B10" s="43"/>
      <c r="C10" s="43"/>
      <c r="D10" s="43"/>
      <c r="E10" s="43"/>
      <c r="F10" s="43"/>
    </row>
    <row r="11" spans="1:5" ht="15.75">
      <c r="A11" s="6"/>
      <c r="B11" s="6"/>
      <c r="E11" s="10" t="s">
        <v>52</v>
      </c>
    </row>
    <row r="12" spans="1:6" ht="105" customHeight="1">
      <c r="A12" s="18" t="s">
        <v>0</v>
      </c>
      <c r="B12" s="42" t="s">
        <v>27</v>
      </c>
      <c r="C12" s="17" t="s">
        <v>59</v>
      </c>
      <c r="D12" s="17" t="s">
        <v>71</v>
      </c>
      <c r="E12" s="17" t="s">
        <v>58</v>
      </c>
      <c r="F12" s="17" t="s">
        <v>72</v>
      </c>
    </row>
    <row r="13" spans="1:6" ht="33" customHeight="1">
      <c r="A13" s="1" t="s">
        <v>1</v>
      </c>
      <c r="B13" s="19" t="s">
        <v>36</v>
      </c>
      <c r="C13" s="20">
        <f>C14+C22+C29</f>
        <v>3809500000</v>
      </c>
      <c r="D13" s="20">
        <f>D14+D22+D29</f>
        <v>1226129220</v>
      </c>
      <c r="E13" s="21">
        <f>D13/C13*100</f>
        <v>32.186093188082424</v>
      </c>
      <c r="F13" s="21"/>
    </row>
    <row r="14" spans="1:7" ht="18" customHeight="1">
      <c r="A14" s="1">
        <v>1</v>
      </c>
      <c r="B14" s="19" t="s">
        <v>15</v>
      </c>
      <c r="C14" s="20">
        <f>SUM(C15:C21)</f>
        <v>1904750000</v>
      </c>
      <c r="D14" s="20">
        <f>SUM(D15:D21)</f>
        <v>693696000</v>
      </c>
      <c r="E14" s="21">
        <f aca="true" t="shared" si="0" ref="E14:E21">D14/C14*100</f>
        <v>36.41926762042263</v>
      </c>
      <c r="F14" s="21"/>
      <c r="G14" s="15">
        <f>D14-D22+96361109+15225157-157174</f>
        <v>272691872</v>
      </c>
    </row>
    <row r="15" spans="1:7" s="11" customFormat="1" ht="18" customHeight="1">
      <c r="A15" s="22" t="s">
        <v>16</v>
      </c>
      <c r="B15" s="23" t="s">
        <v>42</v>
      </c>
      <c r="C15" s="24">
        <v>450000000</v>
      </c>
      <c r="D15" s="25">
        <v>102096000</v>
      </c>
      <c r="E15" s="26">
        <f t="shared" si="0"/>
        <v>22.688</v>
      </c>
      <c r="F15" s="26"/>
      <c r="G15" s="49"/>
    </row>
    <row r="16" spans="1:6" s="11" customFormat="1" ht="18" customHeight="1">
      <c r="A16" s="22" t="s">
        <v>18</v>
      </c>
      <c r="B16" s="23" t="s">
        <v>43</v>
      </c>
      <c r="C16" s="24">
        <v>675000000</v>
      </c>
      <c r="D16" s="25">
        <v>340050000</v>
      </c>
      <c r="E16" s="26">
        <f t="shared" si="0"/>
        <v>50.37777777777778</v>
      </c>
      <c r="F16" s="26"/>
    </row>
    <row r="17" spans="1:6" s="11" customFormat="1" ht="18" customHeight="1">
      <c r="A17" s="22" t="s">
        <v>47</v>
      </c>
      <c r="B17" s="23" t="s">
        <v>44</v>
      </c>
      <c r="C17" s="24">
        <v>270000000</v>
      </c>
      <c r="D17" s="25">
        <f>110200000-400000</f>
        <v>109800000</v>
      </c>
      <c r="E17" s="26">
        <f t="shared" si="0"/>
        <v>40.666666666666664</v>
      </c>
      <c r="F17" s="26"/>
    </row>
    <row r="18" spans="1:6" s="11" customFormat="1" ht="18" customHeight="1">
      <c r="A18" s="22" t="s">
        <v>48</v>
      </c>
      <c r="B18" s="23" t="s">
        <v>45</v>
      </c>
      <c r="C18" s="24">
        <v>75000000</v>
      </c>
      <c r="D18" s="25">
        <v>4500000</v>
      </c>
      <c r="E18" s="26">
        <f t="shared" si="0"/>
        <v>6</v>
      </c>
      <c r="F18" s="26"/>
    </row>
    <row r="19" spans="1:6" ht="18" customHeight="1">
      <c r="A19" s="22" t="s">
        <v>49</v>
      </c>
      <c r="B19" s="23" t="s">
        <v>46</v>
      </c>
      <c r="C19" s="24">
        <v>75000000</v>
      </c>
      <c r="D19" s="27">
        <v>4500000</v>
      </c>
      <c r="E19" s="26">
        <f t="shared" si="0"/>
        <v>6</v>
      </c>
      <c r="F19" s="26"/>
    </row>
    <row r="20" spans="1:6" ht="18" customHeight="1">
      <c r="A20" s="22" t="s">
        <v>63</v>
      </c>
      <c r="B20" s="23" t="s">
        <v>64</v>
      </c>
      <c r="C20" s="24">
        <v>351000000</v>
      </c>
      <c r="D20" s="27">
        <v>127200000</v>
      </c>
      <c r="E20" s="26">
        <f t="shared" si="0"/>
        <v>36.23931623931624</v>
      </c>
      <c r="F20" s="26"/>
    </row>
    <row r="21" spans="1:6" ht="18" customHeight="1">
      <c r="A21" s="22" t="s">
        <v>67</v>
      </c>
      <c r="B21" s="23" t="s">
        <v>68</v>
      </c>
      <c r="C21" s="24">
        <v>8750000</v>
      </c>
      <c r="D21" s="27">
        <f>2300000+3250000</f>
        <v>5550000</v>
      </c>
      <c r="E21" s="26">
        <f t="shared" si="0"/>
        <v>63.42857142857142</v>
      </c>
      <c r="F21" s="26"/>
    </row>
    <row r="22" spans="1:6" s="12" customFormat="1" ht="18" customHeight="1">
      <c r="A22" s="1">
        <v>2</v>
      </c>
      <c r="B22" s="19" t="s">
        <v>20</v>
      </c>
      <c r="C22" s="20">
        <f>C23+C26</f>
        <v>1904750000</v>
      </c>
      <c r="D22" s="20">
        <f>D23+D26</f>
        <v>532433220</v>
      </c>
      <c r="E22" s="21">
        <f>E23+E26</f>
        <v>27.952918755742225</v>
      </c>
      <c r="F22" s="21"/>
    </row>
    <row r="23" spans="1:6" ht="18" customHeight="1">
      <c r="A23" s="22" t="s">
        <v>31</v>
      </c>
      <c r="B23" s="23" t="s">
        <v>50</v>
      </c>
      <c r="C23" s="24">
        <f>C24+C25</f>
        <v>1904750000</v>
      </c>
      <c r="D23" s="24">
        <f>D24+D25</f>
        <v>532433220</v>
      </c>
      <c r="E23" s="28">
        <f>E24+E25</f>
        <v>27.952918755742225</v>
      </c>
      <c r="F23" s="28"/>
    </row>
    <row r="24" spans="1:6" ht="18" customHeight="1">
      <c r="A24" s="22" t="s">
        <v>8</v>
      </c>
      <c r="B24" s="29" t="s">
        <v>25</v>
      </c>
      <c r="C24" s="24">
        <f>C14</f>
        <v>1904750000</v>
      </c>
      <c r="D24" s="27">
        <v>532433220</v>
      </c>
      <c r="E24" s="26">
        <f>D24/C24*100</f>
        <v>27.952918755742225</v>
      </c>
      <c r="F24" s="30"/>
    </row>
    <row r="25" spans="1:7" ht="18" customHeight="1">
      <c r="A25" s="22" t="s">
        <v>9</v>
      </c>
      <c r="B25" s="31" t="s">
        <v>26</v>
      </c>
      <c r="C25" s="24"/>
      <c r="D25" s="27"/>
      <c r="E25" s="32"/>
      <c r="F25" s="32"/>
      <c r="G25" s="15"/>
    </row>
    <row r="26" spans="1:6" ht="18" customHeight="1">
      <c r="A26" s="22" t="s">
        <v>32</v>
      </c>
      <c r="B26" s="31" t="s">
        <v>21</v>
      </c>
      <c r="C26" s="24"/>
      <c r="D26" s="24"/>
      <c r="E26" s="28"/>
      <c r="F26" s="24"/>
    </row>
    <row r="27" spans="1:6" ht="18" customHeight="1">
      <c r="A27" s="22" t="s">
        <v>8</v>
      </c>
      <c r="B27" s="31" t="s">
        <v>22</v>
      </c>
      <c r="C27" s="24"/>
      <c r="D27" s="27"/>
      <c r="E27" s="28"/>
      <c r="F27" s="32"/>
    </row>
    <row r="28" spans="1:6" ht="18" customHeight="1">
      <c r="A28" s="22" t="s">
        <v>9</v>
      </c>
      <c r="B28" s="31" t="s">
        <v>23</v>
      </c>
      <c r="C28" s="24"/>
      <c r="D28" s="27"/>
      <c r="E28" s="32"/>
      <c r="F28" s="32"/>
    </row>
    <row r="29" spans="1:6" s="12" customFormat="1" ht="18" customHeight="1">
      <c r="A29" s="33">
        <v>3</v>
      </c>
      <c r="B29" s="34" t="s">
        <v>29</v>
      </c>
      <c r="C29" s="20">
        <f>C30+C31</f>
        <v>0</v>
      </c>
      <c r="D29" s="20">
        <f>D30+D31</f>
        <v>0</v>
      </c>
      <c r="E29" s="20">
        <f>E30+E31</f>
        <v>0</v>
      </c>
      <c r="F29" s="20">
        <f>F30+F31</f>
        <v>0</v>
      </c>
    </row>
    <row r="30" spans="1:6" ht="18" customHeight="1">
      <c r="A30" s="35" t="s">
        <v>33</v>
      </c>
      <c r="B30" s="31" t="s">
        <v>17</v>
      </c>
      <c r="C30" s="24"/>
      <c r="D30" s="27"/>
      <c r="E30" s="32"/>
      <c r="F30" s="32"/>
    </row>
    <row r="31" spans="1:6" ht="18" customHeight="1">
      <c r="A31" s="35" t="s">
        <v>34</v>
      </c>
      <c r="B31" s="31" t="s">
        <v>19</v>
      </c>
      <c r="C31" s="24"/>
      <c r="D31" s="27"/>
      <c r="E31" s="32"/>
      <c r="F31" s="32"/>
    </row>
    <row r="32" spans="1:6" ht="21" customHeight="1">
      <c r="A32" s="1" t="s">
        <v>2</v>
      </c>
      <c r="B32" s="19" t="s">
        <v>35</v>
      </c>
      <c r="C32" s="20">
        <f>C33</f>
        <v>5964000000.4</v>
      </c>
      <c r="D32" s="20">
        <f>D33</f>
        <v>2896596583</v>
      </c>
      <c r="E32" s="21">
        <f>D32/C32*100</f>
        <v>48.5680178203509</v>
      </c>
      <c r="F32" s="21"/>
    </row>
    <row r="33" spans="1:6" ht="21" customHeight="1">
      <c r="A33" s="1">
        <v>1</v>
      </c>
      <c r="B33" s="19" t="s">
        <v>21</v>
      </c>
      <c r="C33" s="20">
        <f>C34+C46</f>
        <v>5964000000.4</v>
      </c>
      <c r="D33" s="20">
        <f>D34+D46</f>
        <v>2896596583</v>
      </c>
      <c r="E33" s="21">
        <f>D33/C33*100</f>
        <v>48.5680178203509</v>
      </c>
      <c r="F33" s="21"/>
    </row>
    <row r="34" spans="1:6" ht="21" customHeight="1">
      <c r="A34" s="36" t="s">
        <v>16</v>
      </c>
      <c r="B34" s="37" t="s">
        <v>22</v>
      </c>
      <c r="C34" s="38">
        <f>SUM(C35:C45)</f>
        <v>5958000000.4</v>
      </c>
      <c r="D34" s="38">
        <f>SUM(D35:D45)</f>
        <v>2890596583</v>
      </c>
      <c r="E34" s="39">
        <f>D34/C34*100</f>
        <v>48.51622327636682</v>
      </c>
      <c r="F34" s="39"/>
    </row>
    <row r="35" spans="1:6" ht="21" customHeight="1">
      <c r="A35" s="22"/>
      <c r="B35" s="23" t="s">
        <v>7</v>
      </c>
      <c r="C35" s="24"/>
      <c r="D35" s="27">
        <v>0</v>
      </c>
      <c r="E35" s="32">
        <v>0</v>
      </c>
      <c r="F35" s="32"/>
    </row>
    <row r="36" spans="1:6" ht="21" customHeight="1">
      <c r="A36" s="22"/>
      <c r="B36" s="23" t="s">
        <v>3</v>
      </c>
      <c r="C36" s="24">
        <f>'[1]NS'!$G$9+'[1]NS'!$G$11+'[1]NS'!$G$13+'[1]NS'!$G$22</f>
        <v>5028605000.4</v>
      </c>
      <c r="D36" s="27">
        <v>2376154785</v>
      </c>
      <c r="E36" s="30">
        <f aca="true" t="shared" si="1" ref="E36:E47">D36/C36*100</f>
        <v>47.252762641149765</v>
      </c>
      <c r="F36" s="30"/>
    </row>
    <row r="37" spans="1:6" ht="21" customHeight="1">
      <c r="A37" s="22"/>
      <c r="B37" s="23" t="s">
        <v>10</v>
      </c>
      <c r="C37" s="24">
        <f>'[1]NS'!$G$19</f>
        <v>11000000</v>
      </c>
      <c r="D37" s="27">
        <v>0</v>
      </c>
      <c r="E37" s="30">
        <f>D37/C37*100</f>
        <v>0</v>
      </c>
      <c r="F37" s="30"/>
    </row>
    <row r="38" spans="1:6" ht="21" customHeight="1">
      <c r="A38" s="32"/>
      <c r="B38" s="40" t="s">
        <v>11</v>
      </c>
      <c r="C38" s="24">
        <f>'[1]NS'!$G$28</f>
        <v>259400000</v>
      </c>
      <c r="D38" s="27">
        <v>191025916</v>
      </c>
      <c r="E38" s="30">
        <f t="shared" si="1"/>
        <v>73.64144795682344</v>
      </c>
      <c r="F38" s="30"/>
    </row>
    <row r="39" spans="1:6" ht="21" customHeight="1">
      <c r="A39" s="32"/>
      <c r="B39" s="40" t="s">
        <v>14</v>
      </c>
      <c r="C39" s="24">
        <f>'[1]NS'!$G$34</f>
        <v>99409000</v>
      </c>
      <c r="D39" s="27">
        <v>63755000</v>
      </c>
      <c r="E39" s="30">
        <f t="shared" si="1"/>
        <v>64.13403212988764</v>
      </c>
      <c r="F39" s="30"/>
    </row>
    <row r="40" spans="1:6" ht="21" customHeight="1">
      <c r="A40" s="32"/>
      <c r="B40" s="40" t="s">
        <v>51</v>
      </c>
      <c r="C40" s="24">
        <f>'[1]NS'!$G$46</f>
        <v>55056000</v>
      </c>
      <c r="D40" s="27">
        <v>7276882</v>
      </c>
      <c r="E40" s="30">
        <f t="shared" si="1"/>
        <v>13.217236995059576</v>
      </c>
      <c r="F40" s="30"/>
    </row>
    <row r="41" spans="1:6" ht="21" customHeight="1">
      <c r="A41" s="32"/>
      <c r="B41" s="40" t="s">
        <v>12</v>
      </c>
      <c r="C41" s="24">
        <f>'[1]NS'!$G$56</f>
        <v>38400000</v>
      </c>
      <c r="D41" s="27">
        <v>16000000</v>
      </c>
      <c r="E41" s="30">
        <f t="shared" si="1"/>
        <v>41.66666666666667</v>
      </c>
      <c r="F41" s="30"/>
    </row>
    <row r="42" spans="1:6" ht="21" customHeight="1">
      <c r="A42" s="32"/>
      <c r="B42" s="40" t="s">
        <v>13</v>
      </c>
      <c r="C42" s="24">
        <f>'[1]NS'!$G$53</f>
        <v>30000000</v>
      </c>
      <c r="D42" s="27">
        <v>14800000</v>
      </c>
      <c r="E42" s="30">
        <f t="shared" si="1"/>
        <v>49.333333333333336</v>
      </c>
      <c r="F42" s="30"/>
    </row>
    <row r="43" spans="1:6" ht="21" customHeight="1">
      <c r="A43" s="22"/>
      <c r="B43" s="23" t="s">
        <v>4</v>
      </c>
      <c r="C43" s="24">
        <f>'[1]NS'!$G$62</f>
        <v>353580000</v>
      </c>
      <c r="D43" s="27">
        <v>200834000</v>
      </c>
      <c r="E43" s="30">
        <f t="shared" si="1"/>
        <v>56.80015837999887</v>
      </c>
      <c r="F43" s="30"/>
    </row>
    <row r="44" spans="1:6" ht="21" customHeight="1">
      <c r="A44" s="22"/>
      <c r="B44" s="23" t="s">
        <v>5</v>
      </c>
      <c r="C44" s="24">
        <f>'[1]NS'!$G$58</f>
        <v>59850000</v>
      </c>
      <c r="D44" s="27">
        <v>0</v>
      </c>
      <c r="E44" s="30">
        <f t="shared" si="1"/>
        <v>0</v>
      </c>
      <c r="F44" s="30"/>
    </row>
    <row r="45" spans="1:6" ht="21" customHeight="1">
      <c r="A45" s="22"/>
      <c r="B45" s="23" t="s">
        <v>6</v>
      </c>
      <c r="C45" s="24">
        <f>'[1]NS'!$G$83</f>
        <v>22700000</v>
      </c>
      <c r="D45" s="27">
        <v>20750000</v>
      </c>
      <c r="E45" s="30">
        <f t="shared" si="1"/>
        <v>91.40969162995594</v>
      </c>
      <c r="F45" s="30"/>
    </row>
    <row r="46" spans="1:6" s="7" customFormat="1" ht="31.5">
      <c r="A46" s="36" t="s">
        <v>18</v>
      </c>
      <c r="B46" s="37" t="s">
        <v>23</v>
      </c>
      <c r="C46" s="38">
        <f>C47</f>
        <v>6000000</v>
      </c>
      <c r="D46" s="38">
        <f>D47</f>
        <v>6000000</v>
      </c>
      <c r="E46" s="41">
        <f>E47</f>
        <v>100</v>
      </c>
      <c r="F46" s="39"/>
    </row>
    <row r="47" spans="1:6" s="11" customFormat="1" ht="24" customHeight="1">
      <c r="A47" s="22" t="s">
        <v>24</v>
      </c>
      <c r="B47" s="23" t="s">
        <v>41</v>
      </c>
      <c r="C47" s="24">
        <f>C48+C49</f>
        <v>6000000</v>
      </c>
      <c r="D47" s="24">
        <f>D48+D49</f>
        <v>6000000</v>
      </c>
      <c r="E47" s="30">
        <f t="shared" si="1"/>
        <v>100</v>
      </c>
      <c r="F47" s="30"/>
    </row>
    <row r="48" spans="1:6" ht="32.25" customHeight="1">
      <c r="A48" s="22"/>
      <c r="B48" s="23" t="s">
        <v>65</v>
      </c>
      <c r="C48" s="24">
        <v>6000000</v>
      </c>
      <c r="D48" s="27">
        <v>6000000</v>
      </c>
      <c r="E48" s="30">
        <f>D48/C48*100</f>
        <v>100</v>
      </c>
      <c r="F48" s="30"/>
    </row>
    <row r="49" spans="1:6" ht="15.75">
      <c r="A49" s="22"/>
      <c r="B49" s="23"/>
      <c r="C49" s="24"/>
      <c r="D49" s="27"/>
      <c r="E49" s="30"/>
      <c r="F49" s="30"/>
    </row>
    <row r="50" spans="1:6" ht="24" customHeight="1">
      <c r="A50" s="8"/>
      <c r="B50" s="9"/>
      <c r="C50" s="44" t="s">
        <v>66</v>
      </c>
      <c r="D50" s="44"/>
      <c r="E50" s="44"/>
      <c r="F50" s="44"/>
    </row>
    <row r="51" spans="3:6" ht="15.75">
      <c r="C51" s="45" t="s">
        <v>28</v>
      </c>
      <c r="D51" s="45"/>
      <c r="E51" s="45"/>
      <c r="F51" s="45"/>
    </row>
    <row r="52" ht="15">
      <c r="D52" s="4"/>
    </row>
    <row r="53" ht="15">
      <c r="D53" s="4"/>
    </row>
    <row r="56" spans="3:6" ht="16.5">
      <c r="C56" s="46" t="s">
        <v>60</v>
      </c>
      <c r="D56" s="46"/>
      <c r="E56" s="46"/>
      <c r="F56" s="46"/>
    </row>
    <row r="57" spans="4:6" ht="15.75">
      <c r="D57" s="16"/>
      <c r="E57" s="6"/>
      <c r="F57" s="6"/>
    </row>
    <row r="86" spans="2:6" ht="15.75">
      <c r="B86" s="2" t="s">
        <v>38</v>
      </c>
      <c r="D86" s="16"/>
      <c r="E86" s="6"/>
      <c r="F86" s="6"/>
    </row>
    <row r="87" spans="2:6" ht="23.25" customHeight="1">
      <c r="B87" s="13" t="s">
        <v>37</v>
      </c>
      <c r="D87" s="16"/>
      <c r="E87" s="6"/>
      <c r="F87" s="6"/>
    </row>
    <row r="88" spans="2:6" ht="21.75" customHeight="1">
      <c r="B88" s="13" t="s">
        <v>39</v>
      </c>
      <c r="C88" s="6"/>
      <c r="D88" s="16"/>
      <c r="E88" s="6"/>
      <c r="F88" s="6"/>
    </row>
  </sheetData>
  <sheetProtection/>
  <mergeCells count="11">
    <mergeCell ref="C3:F3"/>
    <mergeCell ref="C4:F4"/>
    <mergeCell ref="C5:F5"/>
    <mergeCell ref="A8:F8"/>
    <mergeCell ref="A9:F9"/>
    <mergeCell ref="A10:F10"/>
    <mergeCell ref="C50:F50"/>
    <mergeCell ref="C51:F51"/>
    <mergeCell ref="C56:F56"/>
    <mergeCell ref="A6:F6"/>
    <mergeCell ref="A7:F7"/>
  </mergeCells>
  <printOptions horizontalCentered="1"/>
  <pageMargins left="0.25" right="0" top="0.25" bottom="0"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PCHOMEMBR</cp:lastModifiedBy>
  <cp:lastPrinted>2023-07-06T02:17:54Z</cp:lastPrinted>
  <dcterms:created xsi:type="dcterms:W3CDTF">2012-03-15T09:20:13Z</dcterms:created>
  <dcterms:modified xsi:type="dcterms:W3CDTF">2023-07-06T03:14:05Z</dcterms:modified>
  <cp:category/>
  <cp:version/>
  <cp:contentType/>
  <cp:contentStatus/>
</cp:coreProperties>
</file>